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s0033\Desktop\"/>
    </mc:Choice>
  </mc:AlternateContent>
  <xr:revisionPtr revIDLastSave="0" documentId="8_{11C730AA-808E-4F24-9177-00C031A68082}" xr6:coauthVersionLast="47" xr6:coauthVersionMax="47" xr10:uidLastSave="{00000000-0000-0000-0000-000000000000}"/>
  <bookViews>
    <workbookView xWindow="12375" yWindow="6405" windowWidth="27240" windowHeight="16440" xr2:uid="{476D0DC9-4B54-B340-808D-4D6A391D28E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 s="1"/>
  <c r="E10" i="1" s="1"/>
  <c r="B12" i="1"/>
  <c r="B11" i="1"/>
  <c r="E5" i="1"/>
  <c r="D7" i="1"/>
  <c r="C12" i="1" l="1"/>
  <c r="C11" i="1"/>
  <c r="D11" i="1" s="1"/>
  <c r="E11" i="1" s="1"/>
  <c r="D12" i="1"/>
  <c r="E12" i="1" s="1"/>
  <c r="E13" i="1" l="1"/>
</calcChain>
</file>

<file path=xl/sharedStrings.xml><?xml version="1.0" encoding="utf-8"?>
<sst xmlns="http://schemas.openxmlformats.org/spreadsheetml/2006/main" count="33" uniqueCount="33">
  <si>
    <t>Simple Total Rewards Calculation (Estimated Value)</t>
  </si>
  <si>
    <t>For Executive level employees:</t>
  </si>
  <si>
    <t>Instuctions: please enter values in the highlighted areas only.</t>
  </si>
  <si>
    <t>They have two retirement plans to choose from</t>
  </si>
  <si>
    <t>Total</t>
  </si>
  <si>
    <t>Annual Salary</t>
  </si>
  <si>
    <t>FTE</t>
  </si>
  <si>
    <t>Hourly Rate</t>
  </si>
  <si>
    <t>Rate</t>
  </si>
  <si>
    <t>Monthly Value</t>
  </si>
  <si>
    <t>Annual Value</t>
  </si>
  <si>
    <t>Medical &amp; Life Insurance</t>
  </si>
  <si>
    <t>Vacation Leave*</t>
  </si>
  <si>
    <t>Sick Leave*</t>
  </si>
  <si>
    <t>Total Rewards Value</t>
  </si>
  <si>
    <t>*Assumes no prior state service. This represents the first year's value only.</t>
  </si>
  <si>
    <t>dba/11/05/21</t>
  </si>
  <si>
    <t>Dental Insurance</t>
  </si>
  <si>
    <t>Flexible Spending Accounts</t>
  </si>
  <si>
    <t>Disability Income Protection</t>
  </si>
  <si>
    <t>Paid Holidays</t>
  </si>
  <si>
    <t>Employees Assistance Program</t>
  </si>
  <si>
    <t>Life Insurance</t>
  </si>
  <si>
    <t>Employee Perks Program</t>
  </si>
  <si>
    <t>Tuition Benefits</t>
  </si>
  <si>
    <t>Longevity Pay</t>
  </si>
  <si>
    <t>Vision</t>
  </si>
  <si>
    <t>Wellbeing Program</t>
  </si>
  <si>
    <t>Vacation and Sick Leave</t>
  </si>
  <si>
    <t>Voluntary Retirement Savings Opportunities (403b and 457b)</t>
  </si>
  <si>
    <t>*Benefit premiums and Retirement contributions are all tax-sheltered</t>
  </si>
  <si>
    <t>Example: Salary = 40K and I contribute 3K to insurance and retirement</t>
  </si>
  <si>
    <t>my taxable income becomes 37K meaning I pay less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</si>
</sst>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44" fontId="2" fillId="0" borderId="1" xfId="0" applyNumberFormat="1" applyFont="1" applyBorder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5" xfId="0" applyFont="1" applyBorder="1"/>
    <xf numFmtId="0" fontId="2" fillId="0" borderId="5" xfId="0" applyFont="1" applyBorder="1"/>
    <xf numFmtId="44" fontId="0" fillId="0" borderId="0" xfId="0" applyNumberFormat="1"/>
    <xf numFmtId="44" fontId="0" fillId="0" borderId="0" xfId="1" applyFont="1" applyBorder="1"/>
    <xf numFmtId="44" fontId="2" fillId="0" borderId="0" xfId="1" applyFont="1" applyBorder="1"/>
    <xf numFmtId="0" fontId="2" fillId="0" borderId="7" xfId="0" applyFont="1" applyBorder="1"/>
    <xf numFmtId="0" fontId="2" fillId="0" borderId="6" xfId="0" applyFont="1" applyBorder="1"/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3" fillId="0" borderId="3" xfId="0" applyFont="1" applyBorder="1"/>
    <xf numFmtId="0" fontId="4" fillId="0" borderId="0" xfId="0" applyFont="1"/>
    <xf numFmtId="0" fontId="0" fillId="0" borderId="0" xfId="0" applyAlignment="1">
      <alignment horizontal="center"/>
    </xf>
    <xf numFmtId="44" fontId="2" fillId="2" borderId="11" xfId="1" applyFont="1" applyFill="1" applyBorder="1"/>
    <xf numFmtId="2" fontId="0" fillId="2" borderId="11" xfId="0" applyNumberFormat="1" applyFill="1" applyBorder="1"/>
    <xf numFmtId="0" fontId="5" fillId="0" borderId="10" xfId="0" applyFont="1" applyBorder="1" applyAlignment="1">
      <alignment horizontal="right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133350</xdr:rowOff>
    </xdr:from>
    <xdr:to>
      <xdr:col>13</xdr:col>
      <xdr:colOff>66675</xdr:colOff>
      <xdr:row>10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325654-FA25-476D-BFA8-9395B8D58A2F}"/>
            </a:ext>
          </a:extLst>
        </xdr:cNvPr>
        <xdr:cNvSpPr txBox="1"/>
      </xdr:nvSpPr>
      <xdr:spPr>
        <a:xfrm>
          <a:off x="6762750" y="828675"/>
          <a:ext cx="5095875" cy="141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TRS - Defined Benefit Plan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(401A plan)- Vesting is 5 years (no employer match) but after 5 years of service the employee has the right to a monthly annuity when they reach retirement age (65, or 62 plus Rule of 80) but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retirement benefits are not market based.  Retirement benefits are based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age, years of service and salary.  Monthly annuity (paycheck) for life (2.3% of average salary X years of service)  Example: 50K salary with 15 years, employee would receive 34.5% of salary for life ($17,250 annually)  with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options to leave annuity to survivor.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7</xdr:col>
      <xdr:colOff>0</xdr:colOff>
      <xdr:row>11</xdr:row>
      <xdr:rowOff>171450</xdr:rowOff>
    </xdr:from>
    <xdr:to>
      <xdr:col>13</xdr:col>
      <xdr:colOff>95250</xdr:colOff>
      <xdr:row>16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977352-749F-42B4-B799-6AF92B38AE0A}"/>
            </a:ext>
          </a:extLst>
        </xdr:cNvPr>
        <xdr:cNvSpPr txBox="1"/>
      </xdr:nvSpPr>
      <xdr:spPr>
        <a:xfrm>
          <a:off x="6762750" y="2466975"/>
          <a:ext cx="51244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ORP - Defined Contribution Plan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(403B plan) - Vesting is 1 year + 1 day (13 checks) and includes an employer contribution.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Retiremnent Benefits are based on Market Performance (employee chooses investment options)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8CB5-A9E2-6C4E-B181-7B411780B119}">
  <dimension ref="A1:FG27"/>
  <sheetViews>
    <sheetView tabSelected="1" zoomScale="89" zoomScaleNormal="89" workbookViewId="0">
      <selection activeCell="O14" sqref="O14"/>
    </sheetView>
  </sheetViews>
  <sheetFormatPr defaultColWidth="11" defaultRowHeight="15.75"/>
  <cols>
    <col min="1" max="1" width="21.625" bestFit="1" customWidth="1"/>
    <col min="2" max="2" width="7.125" bestFit="1" customWidth="1"/>
    <col min="3" max="3" width="14.5" bestFit="1" customWidth="1"/>
    <col min="4" max="4" width="12" bestFit="1" customWidth="1"/>
    <col min="5" max="5" width="11.5" bestFit="1" customWidth="1"/>
  </cols>
  <sheetData>
    <row r="1" spans="1:163" ht="23.25">
      <c r="A1" s="4" t="s">
        <v>0</v>
      </c>
      <c r="B1" s="19"/>
      <c r="C1" s="5"/>
      <c r="D1" s="5"/>
      <c r="E1" s="5"/>
      <c r="F1" s="6"/>
    </row>
    <row r="2" spans="1:163">
      <c r="A2" s="7"/>
      <c r="F2" s="8"/>
      <c r="H2" s="3" t="s">
        <v>1</v>
      </c>
    </row>
    <row r="3" spans="1:163">
      <c r="A3" s="9" t="s">
        <v>2</v>
      </c>
      <c r="B3" s="20"/>
      <c r="F3" s="8"/>
      <c r="H3" t="s">
        <v>3</v>
      </c>
    </row>
    <row r="4" spans="1:163">
      <c r="A4" s="7"/>
      <c r="E4" s="18" t="s">
        <v>4</v>
      </c>
      <c r="F4" s="8"/>
    </row>
    <row r="5" spans="1:163">
      <c r="A5" s="10" t="s">
        <v>5</v>
      </c>
      <c r="B5" s="3"/>
      <c r="D5" s="22">
        <v>42500</v>
      </c>
      <c r="E5" s="11">
        <f>D5</f>
        <v>42500</v>
      </c>
      <c r="F5" s="8"/>
    </row>
    <row r="6" spans="1:163">
      <c r="A6" s="10" t="s">
        <v>6</v>
      </c>
      <c r="B6" s="3"/>
      <c r="D6" s="23">
        <v>1</v>
      </c>
      <c r="F6" s="8"/>
    </row>
    <row r="7" spans="1:163">
      <c r="A7" s="10" t="s">
        <v>7</v>
      </c>
      <c r="B7" s="3"/>
      <c r="D7" s="12">
        <f>D5/(D6*2080)</f>
        <v>20.432692307692307</v>
      </c>
      <c r="F7" s="8"/>
    </row>
    <row r="8" spans="1:163">
      <c r="A8" s="10"/>
      <c r="B8" s="3"/>
      <c r="D8" s="12"/>
      <c r="F8" s="8"/>
    </row>
    <row r="9" spans="1:163">
      <c r="A9" s="10"/>
      <c r="B9" s="18" t="s">
        <v>8</v>
      </c>
      <c r="C9" s="13" t="s">
        <v>9</v>
      </c>
      <c r="D9" s="3" t="s">
        <v>10</v>
      </c>
      <c r="F9" s="8"/>
    </row>
    <row r="10" spans="1:163">
      <c r="A10" s="10" t="s">
        <v>11</v>
      </c>
      <c r="B10">
        <v>624.82000000000005</v>
      </c>
      <c r="C10" s="12">
        <f>IF($D$6&lt;0.5,0,IF($D$6&gt;0.749,B10*1,B10*$D$6))</f>
        <v>624.82000000000005</v>
      </c>
      <c r="D10" s="12">
        <f>C10*12</f>
        <v>7497.84</v>
      </c>
      <c r="E10" s="12">
        <f>D10</f>
        <v>7497.84</v>
      </c>
      <c r="F10" s="8"/>
    </row>
    <row r="11" spans="1:163">
      <c r="A11" s="10" t="s">
        <v>12</v>
      </c>
      <c r="B11" s="21">
        <f>8*D6</f>
        <v>8</v>
      </c>
      <c r="C11" s="12">
        <f>IF($D$6&lt;0.5,0,B11*$D$6*$D$7)</f>
        <v>163.46153846153845</v>
      </c>
      <c r="D11" s="12">
        <f>C11*12</f>
        <v>1961.5384615384614</v>
      </c>
      <c r="E11" s="11">
        <f>D11</f>
        <v>1961.5384615384614</v>
      </c>
      <c r="F11" s="8"/>
    </row>
    <row r="12" spans="1:163">
      <c r="A12" s="10" t="s">
        <v>13</v>
      </c>
      <c r="B12" s="21">
        <f>8*D6</f>
        <v>8</v>
      </c>
      <c r="C12" s="12">
        <f>IF($D$6&lt;0.5,0,B12*$D$6*$D$7)</f>
        <v>163.46153846153845</v>
      </c>
      <c r="D12" s="12">
        <f>C12*12</f>
        <v>1961.5384615384614</v>
      </c>
      <c r="E12" s="11">
        <f>D12</f>
        <v>1961.5384615384614</v>
      </c>
      <c r="F12" s="8"/>
    </row>
    <row r="13" spans="1:163" ht="16.5" thickBot="1">
      <c r="A13" s="14" t="s">
        <v>14</v>
      </c>
      <c r="B13" s="1"/>
      <c r="C13" s="1"/>
      <c r="D13" s="1"/>
      <c r="E13" s="2">
        <f>SUM(E5:E12)</f>
        <v>53920.916923076918</v>
      </c>
      <c r="F13" s="8"/>
    </row>
    <row r="14" spans="1:163" s="1" customFormat="1" ht="16.5" thickBot="1">
      <c r="A14" s="7"/>
      <c r="B14"/>
      <c r="C14"/>
      <c r="D14"/>
      <c r="E14"/>
      <c r="F14" s="15"/>
      <c r="G14" s="3"/>
      <c r="H14" s="3"/>
      <c r="I14" s="3"/>
      <c r="J14" s="3"/>
      <c r="K1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</row>
    <row r="15" spans="1:163" ht="16.5" thickBot="1">
      <c r="A15" s="16" t="s">
        <v>15</v>
      </c>
      <c r="B15" s="17"/>
      <c r="C15" s="17"/>
      <c r="D15" s="17"/>
      <c r="E15" s="17"/>
      <c r="F15" s="24" t="s">
        <v>16</v>
      </c>
      <c r="K15" s="3"/>
    </row>
    <row r="17" spans="1:4">
      <c r="A17" t="s">
        <v>17</v>
      </c>
      <c r="D17" t="s">
        <v>18</v>
      </c>
    </row>
    <row r="18" spans="1:4">
      <c r="A18" t="s">
        <v>19</v>
      </c>
      <c r="D18" t="s">
        <v>20</v>
      </c>
    </row>
    <row r="19" spans="1:4">
      <c r="A19" t="s">
        <v>21</v>
      </c>
      <c r="D19" t="s">
        <v>22</v>
      </c>
    </row>
    <row r="20" spans="1:4">
      <c r="A20" t="s">
        <v>23</v>
      </c>
      <c r="D20" t="s">
        <v>24</v>
      </c>
    </row>
    <row r="21" spans="1:4">
      <c r="A21" t="s">
        <v>25</v>
      </c>
      <c r="D21" t="s">
        <v>26</v>
      </c>
    </row>
    <row r="22" spans="1:4">
      <c r="A22" t="s">
        <v>27</v>
      </c>
      <c r="D22" t="s">
        <v>28</v>
      </c>
    </row>
    <row r="23" spans="1:4">
      <c r="A23" t="s">
        <v>29</v>
      </c>
    </row>
    <row r="25" spans="1:4">
      <c r="A25" s="25" t="s">
        <v>30</v>
      </c>
    </row>
    <row r="26" spans="1:4">
      <c r="A26" t="s">
        <v>31</v>
      </c>
    </row>
    <row r="27" spans="1:4">
      <c r="A27" t="s">
        <v>32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56B8002ECC8A47B6B02DE7D94A6EF7" ma:contentTypeVersion="8" ma:contentTypeDescription="Create a new document." ma:contentTypeScope="" ma:versionID="16d84cd44bb0c65b63655bf0c1065668">
  <xsd:schema xmlns:xsd="http://www.w3.org/2001/XMLSchema" xmlns:xs="http://www.w3.org/2001/XMLSchema" xmlns:p="http://schemas.microsoft.com/office/2006/metadata/properties" xmlns:ns2="b7cefdc5-c565-42fb-9269-f882d4a703e0" targetNamespace="http://schemas.microsoft.com/office/2006/metadata/properties" ma:root="true" ma:fieldsID="5fd859ffc6232834eb745fd0a1d61d1d" ns2:_="">
    <xsd:import namespace="b7cefdc5-c565-42fb-9269-f882d4a703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efdc5-c565-42fb-9269-f882d4a70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D2F3F3-3732-4262-8A3B-384B7E585B34}"/>
</file>

<file path=customXml/itemProps2.xml><?xml version="1.0" encoding="utf-8"?>
<ds:datastoreItem xmlns:ds="http://schemas.openxmlformats.org/officeDocument/2006/customXml" ds:itemID="{CE623F2E-16D5-4F9C-BFD2-C57816EF60E6}"/>
</file>

<file path=customXml/itemProps3.xml><?xml version="1.0" encoding="utf-8"?>
<ds:datastoreItem xmlns:ds="http://schemas.openxmlformats.org/officeDocument/2006/customXml" ds:itemID="{EE3F96F6-FC4D-4615-885A-762630EE7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Asher, Donna</dc:creator>
  <cp:keywords/>
  <dc:description/>
  <cp:lastModifiedBy/>
  <cp:revision/>
  <dcterms:created xsi:type="dcterms:W3CDTF">2021-11-05T19:17:01Z</dcterms:created>
  <dcterms:modified xsi:type="dcterms:W3CDTF">2022-03-24T19:04:49Z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0x0101003956B8002ECC8A47B6B02DE7D94A6EF7</vt:lpwstr>
  </property>
</Properties>
</file>